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%"/>
    <numFmt numFmtId="166" formatCode="0.0&quot;x&quot;"/>
  </numFmts>
  <fonts count="7">
    <font>
      <name val="Calibri"/>
      <family val="2"/>
      <color theme="1"/>
      <sz val="11"/>
      <scheme val="minor"/>
    </font>
    <font>
      <b val="1"/>
      <color rgb="005F37DE"/>
      <sz val="16"/>
    </font>
    <font>
      <i val="1"/>
      <color rgb="006B6B6B"/>
    </font>
    <font>
      <b val="1"/>
    </font>
    <font>
      <b val="1"/>
      <color rgb="00FFFFFF"/>
    </font>
    <font>
      <color rgb="006B6B6B"/>
    </font>
    <font>
      <b val="1"/>
      <color rgb="005F37DE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5F37DE"/>
      </patternFill>
    </fill>
    <fill>
      <patternFill patternType="solid">
        <fgColor rgb="00F1EDF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9" fontId="0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0" fontId="5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3" fillId="4" borderId="1" pivotButton="0" quotePrefix="0" xfId="0"/>
    <xf numFmtId="164" fontId="3" fillId="4" borderId="1" pivotButton="0" quotePrefix="0" xfId="0"/>
    <xf numFmtId="165" fontId="0" fillId="4" borderId="1" pivotButton="0" quotePrefix="0" xfId="0"/>
    <xf numFmtId="0" fontId="6" fillId="4" borderId="1" pivotButton="0" quotePrefix="0" xfId="0"/>
    <xf numFmtId="165" fontId="3" fillId="4" borderId="1" pivotButton="0" quotePrefix="0" xfId="0"/>
    <xf numFmtId="3" fontId="0" fillId="2" borderId="1" pivotButton="0" quotePrefix="0" xfId="0"/>
    <xf numFmtId="0" fontId="5" fillId="0" borderId="1" pivotButton="0" quotePrefix="0" xfId="0"/>
    <xf numFmtId="0" fontId="3" fillId="0" borderId="1" pivotButton="0" quotePrefix="0" xfId="0"/>
    <xf numFmtId="164" fontId="6" fillId="0" borderId="1" pivotButton="0" quotePrefix="0" xfId="0"/>
    <xf numFmtId="165" fontId="6" fillId="0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B2B Event Budget Template (trade show or field event)</t>
        </is>
      </c>
    </row>
    <row r="2">
      <c r="A2" s="2" t="inlineStr">
        <is>
          <t>From growigami.com/tools/event-budget-template. Free to use and adapt.</t>
        </is>
      </c>
    </row>
    <row r="4" ht="32" customHeight="1">
      <c r="A4" s="3" t="inlineStr">
        <is>
          <t>1. The numbers in this file are ILLUSTRATIVE sample data for Brightquay, a fictional payroll software company. They are not benchmarks. Replace them with your own quotes.</t>
        </is>
      </c>
    </row>
    <row r="5" ht="32" customHeight="1">
      <c r="A5" s="3" t="inlineStr">
        <is>
          <t>2. Budget sheet: enter one row per cost. Put your quote in Estimate (yellow) before the show and the invoice in Actual (yellow) after it.</t>
        </is>
      </c>
    </row>
    <row r="6" ht="32" customHeight="1">
      <c r="A6" s="3" t="inlineStr">
        <is>
          <t>3. Variance = Actual minus Estimate. A positive variance means you spent more than planned and the row is marked Over.</t>
        </is>
      </c>
    </row>
    <row r="7" ht="32" customHeight="1">
      <c r="A7" s="3" t="inlineStr">
        <is>
          <t>4. Contingency is a percentage of your planned spend (cell D4 on the Budget sheet). Log unplanned costs in its Actual cell.</t>
        </is>
      </c>
    </row>
    <row r="8" ht="32" customHeight="1">
      <c r="A8" s="3" t="inlineStr">
        <is>
          <t>5. Summary sheet: totals by category, worked out from the Budget sheet. Do not type in it.</t>
        </is>
      </c>
    </row>
    <row r="9" ht="32" customHeight="1">
      <c r="A9" s="3" t="inlineStr">
        <is>
          <t>6. ROI sheet: enter badge scans, qualified leads, meetings, opportunities, pipeline and closed-won revenue from your CRM. Cost per lead and pipeline-to-cost update on their own.</t>
        </is>
      </c>
    </row>
    <row r="10" ht="32" customHeight="1">
      <c r="A10" s="3" t="inlineStr">
        <is>
          <t>7. Add rows inside the Budget table (above the Contingency row) so the totals pick them up. Use a category from the dropdown so the Summary sheet counts the row.</t>
        </is>
      </c>
    </row>
    <row r="11" ht="32" customHeight="1">
      <c r="A11" s="3" t="inlineStr">
        <is>
          <t>8. Re-check pipeline and closed-won at 30, 60 and 90 days. Most event deals close after the show.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40" customWidth="1" min="3" max="3"/>
    <col width="14" customWidth="1" min="4" max="4"/>
    <col width="14" customWidth="1" min="5" max="5"/>
    <col width="14" customWidth="1" min="6" max="6"/>
    <col width="13" customWidth="1" min="7" max="7"/>
    <col width="10" customWidth="1" min="8" max="8"/>
  </cols>
  <sheetData>
    <row r="1">
      <c r="A1" s="1" t="inlineStr">
        <is>
          <t>Event budget: estimate vs actual</t>
        </is>
      </c>
    </row>
    <row r="2">
      <c r="A2" s="2" t="inlineStr">
        <is>
          <t>Illustrative sample: Brightquay (fictional) at a 3-day B2B trade show. Yellow cells are inputs; white cells are formulas.</t>
        </is>
      </c>
    </row>
    <row r="4">
      <c r="B4" s="4" t="inlineStr">
        <is>
          <t>Contingency (% of planned spend)</t>
        </is>
      </c>
      <c r="D4" s="5" t="n">
        <v>0.1</v>
      </c>
      <c r="E4" t="inlineStr">
        <is>
          <t>Event name:</t>
        </is>
      </c>
      <c r="F4" s="6" t="inlineStr">
        <is>
          <t>[Show name, city, dates]</t>
        </is>
      </c>
    </row>
    <row r="6">
      <c r="A6" s="7" t="inlineStr">
        <is>
          <t>Category</t>
        </is>
      </c>
      <c r="B6" s="7" t="inlineStr">
        <is>
          <t>Line item</t>
        </is>
      </c>
      <c r="C6" s="7" t="inlineStr">
        <is>
          <t>Notes</t>
        </is>
      </c>
      <c r="D6" s="7" t="inlineStr">
        <is>
          <t>Estimate</t>
        </is>
      </c>
      <c r="E6" s="7" t="inlineStr">
        <is>
          <t>Actual</t>
        </is>
      </c>
      <c r="F6" s="7" t="inlineStr">
        <is>
          <t>Variance ($)</t>
        </is>
      </c>
      <c r="G6" s="7" t="inlineStr">
        <is>
          <t>Variance (%)</t>
        </is>
      </c>
      <c r="H6" s="7" t="inlineStr">
        <is>
          <t>Status</t>
        </is>
      </c>
    </row>
    <row r="7">
      <c r="A7" s="8" t="inlineStr">
        <is>
          <t>Booth space</t>
        </is>
      </c>
      <c r="B7" s="8" t="inlineStr">
        <is>
          <t>Exhibit space (10x20 inline)</t>
        </is>
      </c>
      <c r="C7" s="9" t="inlineStr">
        <is>
          <t>From the organizer's exhibitor contract</t>
        </is>
      </c>
      <c r="D7" s="10" t="n">
        <v>18000</v>
      </c>
      <c r="E7" s="10" t="n">
        <v>18000</v>
      </c>
      <c r="F7" s="11">
        <f>IF(E7="","",E7-D7)</f>
        <v/>
      </c>
      <c r="G7" s="12">
        <f>IF(OR(D7=0,F7=""),"",F7/D7)</f>
        <v/>
      </c>
      <c r="H7" s="13">
        <f>IF(E7="","",IF(F7&gt;0,"Over","OK"))</f>
        <v/>
      </c>
    </row>
    <row r="8">
      <c r="A8" s="8" t="inlineStr">
        <is>
          <t>Booth space</t>
        </is>
      </c>
      <c r="B8" s="8" t="inlineStr">
        <is>
          <t>Corner or location premium</t>
        </is>
      </c>
      <c r="C8" s="9" t="inlineStr">
        <is>
          <t>Delete if not used</t>
        </is>
      </c>
      <c r="D8" s="10" t="n">
        <v>1500</v>
      </c>
      <c r="E8" s="10" t="n">
        <v>1500</v>
      </c>
      <c r="F8" s="11">
        <f>IF(E8="","",E8-D8)</f>
        <v/>
      </c>
      <c r="G8" s="12">
        <f>IF(OR(D8=0,F8=""),"",F8/D8)</f>
        <v/>
      </c>
      <c r="H8" s="13">
        <f>IF(E8="","",IF(F8&gt;0,"Over","OK"))</f>
        <v/>
      </c>
    </row>
    <row r="9">
      <c r="A9" s="8" t="inlineStr">
        <is>
          <t>Booth build and design</t>
        </is>
      </c>
      <c r="B9" s="8" t="inlineStr">
        <is>
          <t>Booth rental or custom build</t>
        </is>
      </c>
      <c r="C9" s="9" t="inlineStr">
        <is>
          <t>Quote from booth builder</t>
        </is>
      </c>
      <c r="D9" s="10" t="n">
        <v>12000</v>
      </c>
      <c r="E9" s="10" t="n">
        <v>13200</v>
      </c>
      <c r="F9" s="11">
        <f>IF(E9="","",E9-D9)</f>
        <v/>
      </c>
      <c r="G9" s="12">
        <f>IF(OR(D9=0,F9=""),"",F9/D9)</f>
        <v/>
      </c>
      <c r="H9" s="13">
        <f>IF(E9="","",IF(F9&gt;0,"Over","OK"))</f>
        <v/>
      </c>
    </row>
    <row r="10">
      <c r="A10" s="8" t="inlineStr">
        <is>
          <t>Booth build and design</t>
        </is>
      </c>
      <c r="B10" s="8" t="inlineStr">
        <is>
          <t>Graphics and printing</t>
        </is>
      </c>
      <c r="C10" s="9" t="inlineStr">
        <is>
          <t>Back wall, counter, screens</t>
        </is>
      </c>
      <c r="D10" s="10" t="n">
        <v>2500</v>
      </c>
      <c r="E10" s="10" t="n">
        <v>2350</v>
      </c>
      <c r="F10" s="11">
        <f>IF(E10="","",E10-D10)</f>
        <v/>
      </c>
      <c r="G10" s="12">
        <f>IF(OR(D10=0,F10=""),"",F10/D10)</f>
        <v/>
      </c>
      <c r="H10" s="13">
        <f>IF(E10="","",IF(F10&gt;0,"Over","OK"))</f>
        <v/>
      </c>
    </row>
    <row r="11">
      <c r="A11" s="8" t="inlineStr">
        <is>
          <t>Booth build and design</t>
        </is>
      </c>
      <c r="B11" s="8" t="inlineStr">
        <is>
          <t>Install and dismantle labor</t>
        </is>
      </c>
      <c r="C11" s="9" t="inlineStr">
        <is>
          <t>Check the venue's labor rules</t>
        </is>
      </c>
      <c r="D11" s="10" t="n">
        <v>1800</v>
      </c>
      <c r="E11" s="10" t="n">
        <v>2050</v>
      </c>
      <c r="F11" s="11">
        <f>IF(E11="","",E11-D11)</f>
        <v/>
      </c>
      <c r="G11" s="12">
        <f>IF(OR(D11=0,F11=""),"",F11/D11)</f>
        <v/>
      </c>
      <c r="H11" s="13">
        <f>IF(E11="","",IF(F11&gt;0,"Over","OK"))</f>
        <v/>
      </c>
    </row>
    <row r="12">
      <c r="A12" s="8" t="inlineStr">
        <is>
          <t>Shipping and drayage</t>
        </is>
      </c>
      <c r="B12" s="8" t="inlineStr">
        <is>
          <t>Freight to and from the show</t>
        </is>
      </c>
      <c r="C12" s="9" t="inlineStr">
        <is>
          <t>Round trip</t>
        </is>
      </c>
      <c r="D12" s="10" t="n">
        <v>2800</v>
      </c>
      <c r="E12" s="10" t="n">
        <v>3100</v>
      </c>
      <c r="F12" s="11">
        <f>IF(E12="","",E12-D12)</f>
        <v/>
      </c>
      <c r="G12" s="12">
        <f>IF(OR(D12=0,F12=""),"",F12/D12)</f>
        <v/>
      </c>
      <c r="H12" s="13">
        <f>IF(E12="","",IF(F12&gt;0,"Over","OK"))</f>
        <v/>
      </c>
    </row>
    <row r="13">
      <c r="A13" s="8" t="inlineStr">
        <is>
          <t>Shipping and drayage</t>
        </is>
      </c>
      <c r="B13" s="8" t="inlineStr">
        <is>
          <t>Drayage (material handling)</t>
        </is>
      </c>
      <c r="C13" s="9" t="inlineStr">
        <is>
          <t>Billed by weight by the show contractor</t>
        </is>
      </c>
      <c r="D13" s="10" t="n">
        <v>2200</v>
      </c>
      <c r="E13" s="10" t="n">
        <v>2650</v>
      </c>
      <c r="F13" s="11">
        <f>IF(E13="","",E13-D13)</f>
        <v/>
      </c>
      <c r="G13" s="12">
        <f>IF(OR(D13=0,F13=""),"",F13/D13)</f>
        <v/>
      </c>
      <c r="H13" s="13">
        <f>IF(E13="","",IF(F13&gt;0,"Over","OK"))</f>
        <v/>
      </c>
    </row>
    <row r="14">
      <c r="A14" s="8" t="inlineStr">
        <is>
          <t>Electrical and internet</t>
        </is>
      </c>
      <c r="B14" s="8" t="inlineStr">
        <is>
          <t>Electrical</t>
        </is>
      </c>
      <c r="C14" s="9" t="inlineStr">
        <is>
          <t>Order before the early deadline</t>
        </is>
      </c>
      <c r="D14" s="10" t="n">
        <v>900</v>
      </c>
      <c r="E14" s="10" t="n">
        <v>900</v>
      </c>
      <c r="F14" s="11">
        <f>IF(E14="","",E14-D14)</f>
        <v/>
      </c>
      <c r="G14" s="12">
        <f>IF(OR(D14=0,F14=""),"",F14/D14)</f>
        <v/>
      </c>
      <c r="H14" s="13">
        <f>IF(E14="","",IF(F14&gt;0,"Over","OK"))</f>
        <v/>
      </c>
    </row>
    <row r="15">
      <c r="A15" s="8" t="inlineStr">
        <is>
          <t>Electrical and internet</t>
        </is>
      </c>
      <c r="B15" s="8" t="inlineStr">
        <is>
          <t>Internet</t>
        </is>
      </c>
      <c r="C15" s="9" t="inlineStr">
        <is>
          <t>Hardwired if you demo</t>
        </is>
      </c>
      <c r="D15" s="10" t="n">
        <v>600</v>
      </c>
      <c r="E15" s="10" t="n">
        <v>750</v>
      </c>
      <c r="F15" s="11">
        <f>IF(E15="","",E15-D15)</f>
        <v/>
      </c>
      <c r="G15" s="12">
        <f>IF(OR(D15=0,F15=""),"",F15/D15)</f>
        <v/>
      </c>
      <c r="H15" s="13">
        <f>IF(E15="","",IF(F15&gt;0,"Over","OK"))</f>
        <v/>
      </c>
    </row>
    <row r="16">
      <c r="A16" s="8" t="inlineStr">
        <is>
          <t>Travel and lodging</t>
        </is>
      </c>
      <c r="B16" s="8" t="inlineStr">
        <is>
          <t>Flights (4 staff)</t>
        </is>
      </c>
      <c r="C16" s="9" t="inlineStr"/>
      <c r="D16" s="10" t="n">
        <v>2400</v>
      </c>
      <c r="E16" s="10" t="n">
        <v>2560</v>
      </c>
      <c r="F16" s="11">
        <f>IF(E16="","",E16-D16)</f>
        <v/>
      </c>
      <c r="G16" s="12">
        <f>IF(OR(D16=0,F16=""),"",F16/D16)</f>
        <v/>
      </c>
      <c r="H16" s="13">
        <f>IF(E16="","",IF(F16&gt;0,"Over","OK"))</f>
        <v/>
      </c>
    </row>
    <row r="17">
      <c r="A17" s="8" t="inlineStr">
        <is>
          <t>Travel and lodging</t>
        </is>
      </c>
      <c r="B17" s="8" t="inlineStr">
        <is>
          <t>Hotel (4 staff x 3 nights)</t>
        </is>
      </c>
      <c r="C17" s="9" t="inlineStr">
        <is>
          <t>Book the show block early</t>
        </is>
      </c>
      <c r="D17" s="10" t="n">
        <v>4200</v>
      </c>
      <c r="E17" s="10" t="n">
        <v>4500</v>
      </c>
      <c r="F17" s="11">
        <f>IF(E17="","",E17-D17)</f>
        <v/>
      </c>
      <c r="G17" s="12">
        <f>IF(OR(D17=0,F17=""),"",F17/D17)</f>
        <v/>
      </c>
      <c r="H17" s="13">
        <f>IF(E17="","",IF(F17&gt;0,"Over","OK"))</f>
        <v/>
      </c>
    </row>
    <row r="18">
      <c r="A18" s="8" t="inlineStr">
        <is>
          <t>Staff</t>
        </is>
      </c>
      <c r="B18" s="8" t="inlineStr">
        <is>
          <t>Per diems and ground transport</t>
        </is>
      </c>
      <c r="C18" s="9" t="inlineStr"/>
      <c r="D18" s="10" t="n">
        <v>1000</v>
      </c>
      <c r="E18" s="10" t="n">
        <v>1120</v>
      </c>
      <c r="F18" s="11">
        <f>IF(E18="","",E18-D18)</f>
        <v/>
      </c>
      <c r="G18" s="12">
        <f>IF(OR(D18=0,F18=""),"",F18/D18)</f>
        <v/>
      </c>
      <c r="H18" s="13">
        <f>IF(E18="","",IF(F18&gt;0,"Over","OK"))</f>
        <v/>
      </c>
    </row>
    <row r="19">
      <c r="A19" s="8" t="inlineStr">
        <is>
          <t>Staff</t>
        </is>
      </c>
      <c r="B19" s="8" t="inlineStr">
        <is>
          <t>Booth staff training and uniforms</t>
        </is>
      </c>
      <c r="C19" s="9" t="inlineStr"/>
      <c r="D19" s="10" t="n">
        <v>400</v>
      </c>
      <c r="E19" s="10" t="n">
        <v>380</v>
      </c>
      <c r="F19" s="11">
        <f>IF(E19="","",E19-D19)</f>
        <v/>
      </c>
      <c r="G19" s="12">
        <f>IF(OR(D19=0,F19=""),"",F19/D19)</f>
        <v/>
      </c>
      <c r="H19" s="13">
        <f>IF(E19="","",IF(F19&gt;0,"Over","OK"))</f>
        <v/>
      </c>
    </row>
    <row r="20">
      <c r="A20" s="8" t="inlineStr">
        <is>
          <t>Swag</t>
        </is>
      </c>
      <c r="B20" s="8" t="inlineStr">
        <is>
          <t>Giveaways</t>
        </is>
      </c>
      <c r="C20" s="9" t="inlineStr">
        <is>
          <t>Ship with the booth</t>
        </is>
      </c>
      <c r="D20" s="10" t="n">
        <v>2000</v>
      </c>
      <c r="E20" s="10" t="n">
        <v>1850</v>
      </c>
      <c r="F20" s="11">
        <f>IF(E20="","",E20-D20)</f>
        <v/>
      </c>
      <c r="G20" s="12">
        <f>IF(OR(D20=0,F20=""),"",F20/D20)</f>
        <v/>
      </c>
      <c r="H20" s="13">
        <f>IF(E20="","",IF(F20&gt;0,"Over","OK"))</f>
        <v/>
      </c>
    </row>
    <row r="21">
      <c r="A21" s="8" t="inlineStr">
        <is>
          <t>Sponsorship</t>
        </is>
      </c>
      <c r="B21" s="8" t="inlineStr">
        <is>
          <t>Session or app sponsorship</t>
        </is>
      </c>
      <c r="C21" s="9" t="inlineStr">
        <is>
          <t>Organizer's sponsorship prospectus</t>
        </is>
      </c>
      <c r="D21" s="10" t="n">
        <v>5000</v>
      </c>
      <c r="E21" s="10" t="n">
        <v>5000</v>
      </c>
      <c r="F21" s="11">
        <f>IF(E21="","",E21-D21)</f>
        <v/>
      </c>
      <c r="G21" s="12">
        <f>IF(OR(D21=0,F21=""),"",F21/D21)</f>
        <v/>
      </c>
      <c r="H21" s="13">
        <f>IF(E21="","",IF(F21&gt;0,"Over","OK"))</f>
        <v/>
      </c>
    </row>
    <row r="22">
      <c r="A22" s="8" t="inlineStr">
        <is>
          <t>Pre- and post-event promotion</t>
        </is>
      </c>
      <c r="B22" s="8" t="inlineStr">
        <is>
          <t>Pre-show email and LinkedIn ads</t>
        </is>
      </c>
      <c r="C22" s="9" t="inlineStr">
        <is>
          <t>Invite target accounts</t>
        </is>
      </c>
      <c r="D22" s="10" t="n">
        <v>3000</v>
      </c>
      <c r="E22" s="10" t="n">
        <v>2700</v>
      </c>
      <c r="F22" s="11">
        <f>IF(E22="","",E22-D22)</f>
        <v/>
      </c>
      <c r="G22" s="12">
        <f>IF(OR(D22=0,F22=""),"",F22/D22)</f>
        <v/>
      </c>
      <c r="H22" s="13">
        <f>IF(E22="","",IF(F22&gt;0,"Over","OK"))</f>
        <v/>
      </c>
    </row>
    <row r="23">
      <c r="A23" s="8" t="inlineStr">
        <is>
          <t>Pre- and post-event promotion</t>
        </is>
      </c>
      <c r="B23" s="8" t="inlineStr">
        <is>
          <t>Post-show follow-up</t>
        </is>
      </c>
      <c r="C23" s="9" t="inlineStr">
        <is>
          <t>Sequences, content, retargeting</t>
        </is>
      </c>
      <c r="D23" s="10" t="n">
        <v>500</v>
      </c>
      <c r="E23" s="10" t="n">
        <v>400</v>
      </c>
      <c r="F23" s="11">
        <f>IF(E23="","",E23-D23)</f>
        <v/>
      </c>
      <c r="G23" s="12">
        <f>IF(OR(D23=0,F23=""),"",F23/D23)</f>
        <v/>
      </c>
      <c r="H23" s="13">
        <f>IF(E23="","",IF(F23&gt;0,"Over","OK"))</f>
        <v/>
      </c>
    </row>
    <row r="24">
      <c r="A24" s="8" t="inlineStr">
        <is>
          <t>Lead capture</t>
        </is>
      </c>
      <c r="B24" s="8" t="inlineStr">
        <is>
          <t>Lead retrieval app licence</t>
        </is>
      </c>
      <c r="C24" s="9" t="inlineStr">
        <is>
          <t>From the organizer or a lead app</t>
        </is>
      </c>
      <c r="D24" s="10" t="n">
        <v>600</v>
      </c>
      <c r="E24" s="10" t="n">
        <v>600</v>
      </c>
      <c r="F24" s="11">
        <f>IF(E24="","",E24-D24)</f>
        <v/>
      </c>
      <c r="G24" s="12">
        <f>IF(OR(D24=0,F24=""),"",F24/D24)</f>
        <v/>
      </c>
      <c r="H24" s="13">
        <f>IF(E24="","",IF(F24&gt;0,"Over","OK"))</f>
        <v/>
      </c>
    </row>
    <row r="25">
      <c r="A25" s="8" t="inlineStr">
        <is>
          <t>Meals and hosted dinner</t>
        </is>
      </c>
      <c r="B25" s="8" t="inlineStr">
        <is>
          <t>Hosted dinner (12 guests)</t>
        </is>
      </c>
      <c r="C25" s="9" t="inlineStr">
        <is>
          <t>Invite-only, target accounts</t>
        </is>
      </c>
      <c r="D25" s="10" t="n">
        <v>3600</v>
      </c>
      <c r="E25" s="10" t="n">
        <v>3950</v>
      </c>
      <c r="F25" s="11">
        <f>IF(E25="","",E25-D25)</f>
        <v/>
      </c>
      <c r="G25" s="12">
        <f>IF(OR(D25=0,F25=""),"",F25/D25)</f>
        <v/>
      </c>
      <c r="H25" s="13">
        <f>IF(E25="","",IF(F25&gt;0,"Over","OK"))</f>
        <v/>
      </c>
    </row>
    <row r="26">
      <c r="A26" s="8" t="inlineStr">
        <is>
          <t>Contingency</t>
        </is>
      </c>
      <c r="B26" s="8" t="inlineStr">
        <is>
          <t>Contingency (unplanned costs)</t>
        </is>
      </c>
      <c r="C26" s="9" t="inlineStr">
        <is>
          <t>Estimate = planned spend x D4. Log unplanned costs as Actual.</t>
        </is>
      </c>
      <c r="D26" s="11">
        <f>ROUND(SUM(D7:D25)*$D$4,0)</f>
        <v/>
      </c>
      <c r="E26" s="10" t="n">
        <v>800</v>
      </c>
      <c r="F26" s="11">
        <f>IF(E26="","",E26-D26)</f>
        <v/>
      </c>
      <c r="G26" s="12">
        <f>IF(OR(D26=0,F26=""),"",F26/D26)</f>
        <v/>
      </c>
      <c r="H26" s="13">
        <f>IF(E26="","",IF(F26&gt;0,"Over","OK"))</f>
        <v/>
      </c>
    </row>
    <row r="27">
      <c r="A27" s="14" t="n"/>
      <c r="B27" s="15" t="inlineStr">
        <is>
          <t>Planned spend (before contingency)</t>
        </is>
      </c>
      <c r="C27" s="14" t="n"/>
      <c r="D27" s="16">
        <f>SUM(D7:D25)</f>
        <v/>
      </c>
      <c r="E27" s="16">
        <f>SUM(E7:E25)</f>
        <v/>
      </c>
      <c r="F27" s="16">
        <f>E27-D27</f>
        <v/>
      </c>
      <c r="G27" s="17">
        <f>IF(D27=0,"",F27/D27)</f>
        <v/>
      </c>
      <c r="H27" s="14" t="n"/>
    </row>
    <row r="28">
      <c r="A28" s="14" t="n"/>
      <c r="B28" s="18" t="inlineStr">
        <is>
          <t>TOTAL EVENT COST</t>
        </is>
      </c>
      <c r="C28" s="14" t="n"/>
      <c r="D28" s="16">
        <f>SUM(D7:D26)</f>
        <v/>
      </c>
      <c r="E28" s="16">
        <f>SUM(E7:E26)</f>
        <v/>
      </c>
      <c r="F28" s="16">
        <f>E28-D28</f>
        <v/>
      </c>
      <c r="G28" s="17">
        <f>IF(D28=0,"",F28/D28)</f>
        <v/>
      </c>
      <c r="H28" s="14">
        <f>IF(F28&gt;0,"Over","OK")</f>
        <v/>
      </c>
    </row>
  </sheetData>
  <conditionalFormatting sqref="F7:F28">
    <cfRule type="cellIs" priority="1" operator="greaterThan" dxfId="0">
      <formula>0</formula>
    </cfRule>
  </conditionalFormatting>
  <dataValidations count="1">
    <dataValidation sqref="A7:A26" showDropDown="0" showInputMessage="0" showErrorMessage="0" allowBlank="1" type="list">
      <formula1>=Summary!$A$5:$A$16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5" customWidth="1" min="5" max="5"/>
  </cols>
  <sheetData>
    <row r="1">
      <c r="A1" s="1" t="inlineStr">
        <is>
          <t>Budget by category</t>
        </is>
      </c>
    </row>
    <row r="2">
      <c r="A2" s="2" t="inlineStr">
        <is>
          <t>Worked out from the Budget sheet. Illustrative sample data.</t>
        </is>
      </c>
    </row>
    <row r="4">
      <c r="A4" s="7" t="inlineStr">
        <is>
          <t>Category</t>
        </is>
      </c>
      <c r="B4" s="7" t="inlineStr">
        <is>
          <t>Estimate</t>
        </is>
      </c>
      <c r="C4" s="7" t="inlineStr">
        <is>
          <t>Actual</t>
        </is>
      </c>
      <c r="D4" s="7" t="inlineStr">
        <is>
          <t>Variance ($)</t>
        </is>
      </c>
      <c r="E4" s="7" t="inlineStr">
        <is>
          <t>Share of actual</t>
        </is>
      </c>
    </row>
    <row r="5">
      <c r="A5" s="13" t="inlineStr">
        <is>
          <t>Booth space</t>
        </is>
      </c>
      <c r="B5" s="11">
        <f>SUMIF(Budget!$A$7:$A$26,$A5,Budget!$D$7:$D$26)</f>
        <v/>
      </c>
      <c r="C5" s="11">
        <f>SUMIF(Budget!$A$7:$A$26,$A5,Budget!$E$7:$E$26)</f>
        <v/>
      </c>
      <c r="D5" s="11">
        <f>C5-B5</f>
        <v/>
      </c>
      <c r="E5" s="12">
        <f>IF($C$17=0,"",C5/$C$17)</f>
        <v/>
      </c>
    </row>
    <row r="6">
      <c r="A6" s="13" t="inlineStr">
        <is>
          <t>Booth build and design</t>
        </is>
      </c>
      <c r="B6" s="11">
        <f>SUMIF(Budget!$A$7:$A$26,$A6,Budget!$D$7:$D$26)</f>
        <v/>
      </c>
      <c r="C6" s="11">
        <f>SUMIF(Budget!$A$7:$A$26,$A6,Budget!$E$7:$E$26)</f>
        <v/>
      </c>
      <c r="D6" s="11">
        <f>C6-B6</f>
        <v/>
      </c>
      <c r="E6" s="12">
        <f>IF($C$17=0,"",C6/$C$17)</f>
        <v/>
      </c>
    </row>
    <row r="7">
      <c r="A7" s="13" t="inlineStr">
        <is>
          <t>Shipping and drayage</t>
        </is>
      </c>
      <c r="B7" s="11">
        <f>SUMIF(Budget!$A$7:$A$26,$A7,Budget!$D$7:$D$26)</f>
        <v/>
      </c>
      <c r="C7" s="11">
        <f>SUMIF(Budget!$A$7:$A$26,$A7,Budget!$E$7:$E$26)</f>
        <v/>
      </c>
      <c r="D7" s="11">
        <f>C7-B7</f>
        <v/>
      </c>
      <c r="E7" s="12">
        <f>IF($C$17=0,"",C7/$C$17)</f>
        <v/>
      </c>
    </row>
    <row r="8">
      <c r="A8" s="13" t="inlineStr">
        <is>
          <t>Electrical and internet</t>
        </is>
      </c>
      <c r="B8" s="11">
        <f>SUMIF(Budget!$A$7:$A$26,$A8,Budget!$D$7:$D$26)</f>
        <v/>
      </c>
      <c r="C8" s="11">
        <f>SUMIF(Budget!$A$7:$A$26,$A8,Budget!$E$7:$E$26)</f>
        <v/>
      </c>
      <c r="D8" s="11">
        <f>C8-B8</f>
        <v/>
      </c>
      <c r="E8" s="12">
        <f>IF($C$17=0,"",C8/$C$17)</f>
        <v/>
      </c>
    </row>
    <row r="9">
      <c r="A9" s="13" t="inlineStr">
        <is>
          <t>Travel and lodging</t>
        </is>
      </c>
      <c r="B9" s="11">
        <f>SUMIF(Budget!$A$7:$A$26,$A9,Budget!$D$7:$D$26)</f>
        <v/>
      </c>
      <c r="C9" s="11">
        <f>SUMIF(Budget!$A$7:$A$26,$A9,Budget!$E$7:$E$26)</f>
        <v/>
      </c>
      <c r="D9" s="11">
        <f>C9-B9</f>
        <v/>
      </c>
      <c r="E9" s="12">
        <f>IF($C$17=0,"",C9/$C$17)</f>
        <v/>
      </c>
    </row>
    <row r="10">
      <c r="A10" s="13" t="inlineStr">
        <is>
          <t>Staff</t>
        </is>
      </c>
      <c r="B10" s="11">
        <f>SUMIF(Budget!$A$7:$A$26,$A10,Budget!$D$7:$D$26)</f>
        <v/>
      </c>
      <c r="C10" s="11">
        <f>SUMIF(Budget!$A$7:$A$26,$A10,Budget!$E$7:$E$26)</f>
        <v/>
      </c>
      <c r="D10" s="11">
        <f>C10-B10</f>
        <v/>
      </c>
      <c r="E10" s="12">
        <f>IF($C$17=0,"",C10/$C$17)</f>
        <v/>
      </c>
    </row>
    <row r="11">
      <c r="A11" s="13" t="inlineStr">
        <is>
          <t>Swag</t>
        </is>
      </c>
      <c r="B11" s="11">
        <f>SUMIF(Budget!$A$7:$A$26,$A11,Budget!$D$7:$D$26)</f>
        <v/>
      </c>
      <c r="C11" s="11">
        <f>SUMIF(Budget!$A$7:$A$26,$A11,Budget!$E$7:$E$26)</f>
        <v/>
      </c>
      <c r="D11" s="11">
        <f>C11-B11</f>
        <v/>
      </c>
      <c r="E11" s="12">
        <f>IF($C$17=0,"",C11/$C$17)</f>
        <v/>
      </c>
    </row>
    <row r="12">
      <c r="A12" s="13" t="inlineStr">
        <is>
          <t>Sponsorship</t>
        </is>
      </c>
      <c r="B12" s="11">
        <f>SUMIF(Budget!$A$7:$A$26,$A12,Budget!$D$7:$D$26)</f>
        <v/>
      </c>
      <c r="C12" s="11">
        <f>SUMIF(Budget!$A$7:$A$26,$A12,Budget!$E$7:$E$26)</f>
        <v/>
      </c>
      <c r="D12" s="11">
        <f>C12-B12</f>
        <v/>
      </c>
      <c r="E12" s="12">
        <f>IF($C$17=0,"",C12/$C$17)</f>
        <v/>
      </c>
    </row>
    <row r="13">
      <c r="A13" s="13" t="inlineStr">
        <is>
          <t>Pre- and post-event promotion</t>
        </is>
      </c>
      <c r="B13" s="11">
        <f>SUMIF(Budget!$A$7:$A$26,$A13,Budget!$D$7:$D$26)</f>
        <v/>
      </c>
      <c r="C13" s="11">
        <f>SUMIF(Budget!$A$7:$A$26,$A13,Budget!$E$7:$E$26)</f>
        <v/>
      </c>
      <c r="D13" s="11">
        <f>C13-B13</f>
        <v/>
      </c>
      <c r="E13" s="12">
        <f>IF($C$17=0,"",C13/$C$17)</f>
        <v/>
      </c>
    </row>
    <row r="14">
      <c r="A14" s="13" t="inlineStr">
        <is>
          <t>Lead capture</t>
        </is>
      </c>
      <c r="B14" s="11">
        <f>SUMIF(Budget!$A$7:$A$26,$A14,Budget!$D$7:$D$26)</f>
        <v/>
      </c>
      <c r="C14" s="11">
        <f>SUMIF(Budget!$A$7:$A$26,$A14,Budget!$E$7:$E$26)</f>
        <v/>
      </c>
      <c r="D14" s="11">
        <f>C14-B14</f>
        <v/>
      </c>
      <c r="E14" s="12">
        <f>IF($C$17=0,"",C14/$C$17)</f>
        <v/>
      </c>
    </row>
    <row r="15">
      <c r="A15" s="13" t="inlineStr">
        <is>
          <t>Meals and hosted dinner</t>
        </is>
      </c>
      <c r="B15" s="11">
        <f>SUMIF(Budget!$A$7:$A$26,$A15,Budget!$D$7:$D$26)</f>
        <v/>
      </c>
      <c r="C15" s="11">
        <f>SUMIF(Budget!$A$7:$A$26,$A15,Budget!$E$7:$E$26)</f>
        <v/>
      </c>
      <c r="D15" s="11">
        <f>C15-B15</f>
        <v/>
      </c>
      <c r="E15" s="12">
        <f>IF($C$17=0,"",C15/$C$17)</f>
        <v/>
      </c>
    </row>
    <row r="16">
      <c r="A16" s="13" t="inlineStr">
        <is>
          <t>Contingency</t>
        </is>
      </c>
      <c r="B16" s="11">
        <f>SUMIF(Budget!$A$7:$A$26,$A16,Budget!$D$7:$D$26)</f>
        <v/>
      </c>
      <c r="C16" s="11">
        <f>SUMIF(Budget!$A$7:$A$26,$A16,Budget!$E$7:$E$26)</f>
        <v/>
      </c>
      <c r="D16" s="11">
        <f>C16-B16</f>
        <v/>
      </c>
      <c r="E16" s="12">
        <f>IF($C$17=0,"",C16/$C$17)</f>
        <v/>
      </c>
    </row>
    <row r="17">
      <c r="A17" s="15" t="inlineStr">
        <is>
          <t>TOTAL</t>
        </is>
      </c>
      <c r="B17" s="16">
        <f>SUM(B5:B16)</f>
        <v/>
      </c>
      <c r="C17" s="16">
        <f>SUM(C5:C16)</f>
        <v/>
      </c>
      <c r="D17" s="16">
        <f>C17-B17</f>
        <v/>
      </c>
      <c r="E17" s="19">
        <f>IF(C17=0,"",C17/C17)</f>
        <v/>
      </c>
    </row>
    <row r="18">
      <c r="A18" s="2" t="inlineStr">
        <is>
          <t>Check: matches Budget total?</t>
        </is>
      </c>
      <c r="C18">
        <f>IF(C17=Budget!E28,"Yes","No: a Budget row has a category not in this list")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60" customWidth="1" min="3" max="3"/>
  </cols>
  <sheetData>
    <row r="1">
      <c r="A1" s="1" t="inlineStr">
        <is>
          <t>Event ROI: leads, pipeline and cost per result</t>
        </is>
      </c>
    </row>
    <row r="2">
      <c r="A2" s="2" t="inlineStr">
        <is>
          <t>Enter results from your CRM (yellow). Illustrative sample data.</t>
        </is>
      </c>
    </row>
    <row r="4">
      <c r="A4" s="7" t="inlineStr">
        <is>
          <t>Measure</t>
        </is>
      </c>
      <c r="B4" s="7" t="inlineStr">
        <is>
          <t>Value</t>
        </is>
      </c>
      <c r="C4" s="7" t="inlineStr">
        <is>
          <t>How it is worked out</t>
        </is>
      </c>
    </row>
    <row r="5">
      <c r="A5" s="13" t="inlineStr">
        <is>
          <t>Total event cost (actual)</t>
        </is>
      </c>
      <c r="B5" s="11">
        <f>Budget!E28</f>
        <v/>
      </c>
      <c r="C5" s="13" t="inlineStr">
        <is>
          <t>From the Budget sheet, Actual total</t>
        </is>
      </c>
    </row>
    <row r="6">
      <c r="A6" s="13" t="inlineStr">
        <is>
          <t>Badge scans</t>
        </is>
      </c>
      <c r="B6" s="20" t="n">
        <v>260</v>
      </c>
      <c r="C6" s="21" t="inlineStr">
        <is>
          <t>Input from your CRM or lead app</t>
        </is>
      </c>
    </row>
    <row r="7">
      <c r="A7" s="13" t="inlineStr">
        <is>
          <t>Qualified leads</t>
        </is>
      </c>
      <c r="B7" s="20" t="n">
        <v>120</v>
      </c>
      <c r="C7" s="21" t="inlineStr">
        <is>
          <t>Input from your CRM or lead app</t>
        </is>
      </c>
    </row>
    <row r="8">
      <c r="A8" s="13" t="inlineStr">
        <is>
          <t>Meetings held</t>
        </is>
      </c>
      <c r="B8" s="20" t="n">
        <v>32</v>
      </c>
      <c r="C8" s="21" t="inlineStr">
        <is>
          <t>Input from your CRM or lead app</t>
        </is>
      </c>
    </row>
    <row r="9">
      <c r="A9" s="13" t="inlineStr">
        <is>
          <t>Opportunities created</t>
        </is>
      </c>
      <c r="B9" s="20" t="n">
        <v>9</v>
      </c>
      <c r="C9" s="21" t="inlineStr">
        <is>
          <t>Input from your CRM or lead app</t>
        </is>
      </c>
    </row>
    <row r="10">
      <c r="A10" s="13" t="inlineStr">
        <is>
          <t>Pipeline value created ($)</t>
        </is>
      </c>
      <c r="B10" s="10" t="n">
        <v>270000</v>
      </c>
      <c r="C10" s="21" t="inlineStr">
        <is>
          <t>Input from your CRM or lead app</t>
        </is>
      </c>
    </row>
    <row r="11">
      <c r="A11" s="13" t="inlineStr">
        <is>
          <t>Closed-won revenue to date ($)</t>
        </is>
      </c>
      <c r="B11" s="10" t="n">
        <v>54000</v>
      </c>
      <c r="C11" s="21" t="inlineStr">
        <is>
          <t>Input from your CRM or lead app</t>
        </is>
      </c>
    </row>
    <row r="13">
      <c r="A13" s="22" t="inlineStr">
        <is>
          <t>Cost per badge scan</t>
        </is>
      </c>
      <c r="B13" s="23">
        <f>IF(B6=0,"",B5/B6)</f>
        <v/>
      </c>
      <c r="C13" s="21" t="inlineStr">
        <is>
          <t>Total cost / badge scans</t>
        </is>
      </c>
    </row>
    <row r="14">
      <c r="A14" s="22" t="inlineStr">
        <is>
          <t>Cost per qualified lead</t>
        </is>
      </c>
      <c r="B14" s="23">
        <f>IF(B7=0,"",B5/B7)</f>
        <v/>
      </c>
      <c r="C14" s="21" t="inlineStr">
        <is>
          <t>Total cost / qualified leads</t>
        </is>
      </c>
    </row>
    <row r="15">
      <c r="A15" s="22" t="inlineStr">
        <is>
          <t>Cost per meeting held</t>
        </is>
      </c>
      <c r="B15" s="23">
        <f>IF(B8=0,"",B5/B8)</f>
        <v/>
      </c>
      <c r="C15" s="21" t="inlineStr">
        <is>
          <t>Total cost / meetings held</t>
        </is>
      </c>
    </row>
    <row r="16">
      <c r="A16" s="22" t="inlineStr">
        <is>
          <t>Cost per opportunity</t>
        </is>
      </c>
      <c r="B16" s="23">
        <f>IF(B9=0,"",B5/B9)</f>
        <v/>
      </c>
      <c r="C16" s="21" t="inlineStr">
        <is>
          <t>Total cost / opportunities created</t>
        </is>
      </c>
    </row>
    <row r="17">
      <c r="A17" s="22" t="inlineStr">
        <is>
          <t>Scan-to-qualified-lead rate</t>
        </is>
      </c>
      <c r="B17" s="24">
        <f>IF(B6=0,"",B7/B6)</f>
        <v/>
      </c>
      <c r="C17" s="21" t="inlineStr">
        <is>
          <t>Qualified leads / badge scans</t>
        </is>
      </c>
    </row>
    <row r="18">
      <c r="A18" s="22" t="inlineStr">
        <is>
          <t>Pipeline-to-cost ratio</t>
        </is>
      </c>
      <c r="B18" s="25">
        <f>IF(B5=0,"",B10/B5)</f>
        <v/>
      </c>
      <c r="C18" s="21" t="inlineStr">
        <is>
          <t>Pipeline value / total cost (x)</t>
        </is>
      </c>
    </row>
    <row r="19">
      <c r="A19" s="22" t="inlineStr">
        <is>
          <t>ROI on closed-won revenue</t>
        </is>
      </c>
      <c r="B19" s="24">
        <f>IF(B5=0,"",(B11-B5)/B5)</f>
        <v/>
      </c>
      <c r="C19" s="21" t="inlineStr">
        <is>
          <t>(Closed-won revenue - total cost) / total cost</t>
        </is>
      </c>
    </row>
    <row r="21">
      <c r="A21" s="2" t="inlineStr">
        <is>
          <t>Closed-won usually lags the show by one or more sales cycles. Re-check at 30, 60 and 90 days.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2026-10-31T00:12:35Z</dcterms:created>
  <dcterms:modified xmlns:dcterms="http://purl.org/dc/terms/" xmlns:xsi="http://www.w3.org/2001/XMLSchema-instance" xsi:type="dcterms:W3CDTF">2026-10-31T00:12:35Z</dcterms:modified>
</cp:coreProperties>
</file>